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virovitica1-my.sharepoint.com/personal/drazen_betlemovic_virovitica_hr/Documents/OSTALO/Javna ustanova - SPOT Virovitica/Sjednice upravnog vijeća/4. sjednica/Materijali/"/>
    </mc:Choice>
  </mc:AlternateContent>
  <xr:revisionPtr revIDLastSave="3" documentId="13_ncr:1_{6613A401-B5ED-43B9-BC10-76324A0B0302}" xr6:coauthVersionLast="47" xr6:coauthVersionMax="47" xr10:uidLastSave="{73ECD02A-880F-402D-AE73-3C2AE26E2492}"/>
  <bookViews>
    <workbookView xWindow="-108" yWindow="-108" windowWidth="23256" windowHeight="12576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G20" i="3"/>
  <c r="E26" i="8" l="1"/>
  <c r="E27" i="8"/>
  <c r="E28" i="8"/>
  <c r="E25" i="8"/>
  <c r="E22" i="8"/>
  <c r="E10" i="8"/>
  <c r="D22" i="8"/>
  <c r="F22" i="8"/>
  <c r="B22" i="8"/>
  <c r="C22" i="8"/>
  <c r="D27" i="8"/>
  <c r="E14" i="8"/>
  <c r="E15" i="8"/>
  <c r="E16" i="8"/>
  <c r="E13" i="8"/>
  <c r="G26" i="3"/>
  <c r="G25" i="3"/>
  <c r="G14" i="3"/>
  <c r="G12" i="3"/>
  <c r="G13" i="3"/>
  <c r="G13" i="10"/>
  <c r="H13" i="10"/>
  <c r="J13" i="10"/>
  <c r="I8" i="10"/>
  <c r="H16" i="7"/>
  <c r="H22" i="7"/>
  <c r="H23" i="7"/>
  <c r="H21" i="7"/>
  <c r="H19" i="7"/>
  <c r="H18" i="7"/>
  <c r="H20" i="7"/>
  <c r="H15" i="7"/>
  <c r="H14" i="7"/>
  <c r="H13" i="7"/>
  <c r="H12" i="7"/>
  <c r="H11" i="7"/>
  <c r="H10" i="7"/>
  <c r="H9" i="7"/>
  <c r="H8" i="7"/>
  <c r="H7" i="7"/>
  <c r="I16" i="7" l="1"/>
  <c r="I23" i="7"/>
  <c r="I20" i="7"/>
  <c r="I19" i="7"/>
  <c r="I18" i="7"/>
  <c r="I11" i="7"/>
  <c r="I12" i="7"/>
  <c r="I13" i="7"/>
  <c r="I15" i="7"/>
  <c r="F16" i="7"/>
  <c r="E8" i="7"/>
  <c r="E21" i="7"/>
  <c r="F19" i="7"/>
  <c r="G19" i="7"/>
  <c r="E19" i="7"/>
  <c r="E17" i="7"/>
  <c r="G22" i="7"/>
  <c r="G21" i="7" s="1"/>
  <c r="I21" i="7" s="1"/>
  <c r="F22" i="7"/>
  <c r="F21" i="7" s="1"/>
  <c r="E22" i="7"/>
  <c r="E16" i="7"/>
  <c r="F17" i="7"/>
  <c r="E14" i="7"/>
  <c r="I22" i="7" l="1"/>
  <c r="E25" i="3"/>
  <c r="G8" i="10"/>
  <c r="H8" i="10"/>
  <c r="F8" i="10"/>
  <c r="E12" i="5" l="1"/>
  <c r="B25" i="8"/>
  <c r="B15" i="8"/>
  <c r="C13" i="8"/>
  <c r="D13" i="8"/>
  <c r="F13" i="8"/>
  <c r="F11" i="3"/>
  <c r="G17" i="7"/>
  <c r="G14" i="7"/>
  <c r="I14" i="7" s="1"/>
  <c r="F26" i="8"/>
  <c r="D25" i="8"/>
  <c r="F25" i="8" s="1"/>
  <c r="F16" i="8"/>
  <c r="D15" i="8"/>
  <c r="F14" i="7"/>
  <c r="C25" i="8"/>
  <c r="C15" i="8"/>
  <c r="G16" i="7" l="1"/>
  <c r="I17" i="7"/>
  <c r="H17" i="7"/>
  <c r="F15" i="8"/>
  <c r="E24" i="8"/>
  <c r="E12" i="8"/>
  <c r="I9" i="10"/>
  <c r="I11" i="10"/>
  <c r="I12" i="10"/>
  <c r="G23" i="3"/>
  <c r="G24" i="3"/>
  <c r="G22" i="3"/>
  <c r="E10" i="7" l="1"/>
  <c r="E9" i="7" s="1"/>
  <c r="G10" i="7"/>
  <c r="F10" i="7"/>
  <c r="F9" i="7" s="1"/>
  <c r="F12" i="5"/>
  <c r="F11" i="5" s="1"/>
  <c r="F10" i="5" s="1"/>
  <c r="D11" i="5"/>
  <c r="C11" i="5"/>
  <c r="C10" i="5" s="1"/>
  <c r="B11" i="5"/>
  <c r="B10" i="5" s="1"/>
  <c r="F28" i="8"/>
  <c r="F27" i="8" s="1"/>
  <c r="F24" i="8"/>
  <c r="F23" i="8" s="1"/>
  <c r="F12" i="8"/>
  <c r="F11" i="8" s="1"/>
  <c r="F10" i="8" s="1"/>
  <c r="C27" i="8"/>
  <c r="B27" i="8"/>
  <c r="D23" i="8"/>
  <c r="C23" i="8"/>
  <c r="B23" i="8"/>
  <c r="B13" i="8"/>
  <c r="D11" i="8"/>
  <c r="D10" i="8" s="1"/>
  <c r="C11" i="8"/>
  <c r="C10" i="8" s="1"/>
  <c r="B11" i="8"/>
  <c r="H26" i="3"/>
  <c r="H25" i="3" s="1"/>
  <c r="H23" i="3"/>
  <c r="H24" i="3"/>
  <c r="H22" i="3"/>
  <c r="F25" i="3"/>
  <c r="F21" i="3"/>
  <c r="H12" i="3"/>
  <c r="H13" i="3"/>
  <c r="H14" i="3"/>
  <c r="D25" i="3"/>
  <c r="D21" i="3"/>
  <c r="E21" i="3"/>
  <c r="D11" i="3"/>
  <c r="D10" i="3" s="1"/>
  <c r="E11" i="3"/>
  <c r="E10" i="3" s="1"/>
  <c r="H20" i="10"/>
  <c r="J12" i="10"/>
  <c r="J11" i="10"/>
  <c r="J9" i="10"/>
  <c r="J8" i="10" s="1"/>
  <c r="G20" i="10"/>
  <c r="G10" i="10"/>
  <c r="F36" i="10"/>
  <c r="G33" i="10" s="1"/>
  <c r="G36" i="10" s="1"/>
  <c r="H33" i="10" s="1"/>
  <c r="H36" i="10" s="1"/>
  <c r="F20" i="10"/>
  <c r="G9" i="7" l="1"/>
  <c r="I10" i="7"/>
  <c r="I9" i="7"/>
  <c r="I8" i="7" s="1"/>
  <c r="F8" i="7"/>
  <c r="E11" i="5"/>
  <c r="D10" i="5"/>
  <c r="B10" i="8"/>
  <c r="E23" i="8"/>
  <c r="E11" i="8"/>
  <c r="F10" i="3"/>
  <c r="G10" i="3" s="1"/>
  <c r="G11" i="3"/>
  <c r="E10" i="5"/>
  <c r="E20" i="3"/>
  <c r="G21" i="10"/>
  <c r="G27" i="10" s="1"/>
  <c r="G28" i="10" s="1"/>
  <c r="D20" i="3"/>
  <c r="H21" i="3"/>
  <c r="H20" i="3" s="1"/>
  <c r="F20" i="3"/>
  <c r="H11" i="3"/>
  <c r="H10" i="3" s="1"/>
  <c r="G8" i="7" l="1"/>
  <c r="E7" i="7"/>
  <c r="E6" i="7" s="1"/>
  <c r="F7" i="7"/>
  <c r="F6" i="7" l="1"/>
  <c r="J33" i="10" l="1"/>
  <c r="J36" i="10" s="1"/>
  <c r="J20" i="10"/>
  <c r="J10" i="10"/>
  <c r="H10" i="10"/>
  <c r="I10" i="10" s="1"/>
  <c r="F10" i="10"/>
  <c r="F13" i="10" l="1"/>
  <c r="F21" i="10" s="1"/>
  <c r="H21" i="10"/>
  <c r="J21" i="10"/>
  <c r="F27" i="10" l="1"/>
  <c r="F28" i="10" s="1"/>
  <c r="I7" i="7" l="1"/>
  <c r="I6" i="7" s="1"/>
  <c r="G7" i="7" l="1"/>
  <c r="G6" i="7" s="1"/>
  <c r="H6" i="7" s="1"/>
</calcChain>
</file>

<file path=xl/sharedStrings.xml><?xml version="1.0" encoding="utf-8"?>
<sst xmlns="http://schemas.openxmlformats.org/spreadsheetml/2006/main" count="192" uniqueCount="90">
  <si>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</si>
  <si>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</si>
  <si>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</si>
  <si>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</si>
  <si>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</si>
  <si>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</si>
  <si>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</si>
  <si>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</si>
  <si>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</si>
  <si>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</si>
  <si>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</si>
  <si>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</si>
  <si>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</si>
  <si>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</si>
  <si>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</si>
  <si>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</si>
  <si>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</si>
  <si>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</si>
  <si>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</si>
  <si>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</si>
  <si>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</si>
  <si>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</si>
  <si>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</si>
  <si>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</si>
  <si>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</si>
  <si>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</si>
  <si>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</si>
  <si>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</si>
  <si>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</si>
  <si>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</si>
  <si>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</si>
  <si>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</si>
  <si>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</si>
  <si>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</si>
  <si>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</si>
  <si>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</si>
  <si>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</si>
  <si>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</si>
  <si>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</si>
  <si>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</si>
  <si>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</si>
  <si>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</si>
  <si>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</si>
  <si>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</si>
  <si>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</si>
  <si>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</si>
  <si>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</si>
  <si>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</si>
  <si>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</si>
  <si>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</si>
  <si>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</si>
  <si>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</si>
  <si>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</si>
  <si>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</si>
  <si>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</si>
  <si>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</si>
  <si>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Promjena %</t>
  </si>
  <si>
    <t>Promjena</t>
  </si>
  <si>
    <t>Prihodi od prodaje proizvoda i robe te pruženih usluga, prihodi od donacija te povrati po protestiranim jamstvima</t>
  </si>
  <si>
    <t>Financijski rashodi</t>
  </si>
  <si>
    <t>1. OPĆI PRIHODI I PRIMICI</t>
  </si>
  <si>
    <t>1.1. PRIHODI IZ PRORAČUNA</t>
  </si>
  <si>
    <t>OPĆI RAZVOJ GOSPODARSTVA</t>
  </si>
  <si>
    <t>Izvor financiranja 1.1.</t>
  </si>
  <si>
    <t>Prihodi iz proračuna</t>
  </si>
  <si>
    <t>Izvršenje 2024.</t>
  </si>
  <si>
    <t>Plan 2025.</t>
  </si>
  <si>
    <t>Novi plan 2025.</t>
  </si>
  <si>
    <t>3. VLASTITI PRIHODI</t>
  </si>
  <si>
    <t>3.C. VLASTITI PRIHODI PRORAČUNSKOG KORISNIKA</t>
  </si>
  <si>
    <t>Izvor financiranja 3.C.</t>
  </si>
  <si>
    <t xml:space="preserve">I. IZMJENE I DOPUNE FINANCIJSKOG PLANA JAVNE USTANOVE ZA RAZVOJ TURIZMA I SPORTA GRADA VIROVITICE - SPOT VIROVITICA ZA 2025. GODINU
</t>
  </si>
  <si>
    <t>Prihodi od upravnih i administativnih pristojbi, pristojbi po posebnim propisima i naknada</t>
  </si>
  <si>
    <t>4. PRIHODI ZA POSEBNE NAMJENE</t>
  </si>
  <si>
    <t>4.G. PRIHODI ZA POSEBNE NAMJENE ZA PRORAČUNSKE KORISNIKE</t>
  </si>
  <si>
    <t>06 Usluge unapređenja stanovanja i zajednice</t>
  </si>
  <si>
    <t>062 Razvoj zajednice</t>
  </si>
  <si>
    <t xml:space="preserve">  11 Prihodi od poreza</t>
  </si>
  <si>
    <t xml:space="preserve">  3.C. Vlastiti prihodi proračunskog korisnika</t>
  </si>
  <si>
    <t>4. Prihodi za posebne namjene</t>
  </si>
  <si>
    <t xml:space="preserve"> 4.G. Prihodi za posebne namjene za proračunske korisnike</t>
  </si>
  <si>
    <t>Dražen Betlemović, mag.admin.publ.</t>
  </si>
  <si>
    <t>PROGRAM 1000</t>
  </si>
  <si>
    <t>Aktivnost A100007</t>
  </si>
  <si>
    <t>TEKUĆI RASHODI SPOT - VIROVITICA</t>
  </si>
  <si>
    <t>Vlastiti prihodi</t>
  </si>
  <si>
    <t>Izvor financiranja 4.G.</t>
  </si>
  <si>
    <t>Prihodi za posebne namjene za proračunske korisnike</t>
  </si>
  <si>
    <t>Virovitica, 8. prosinca 2025. godine</t>
  </si>
  <si>
    <t xml:space="preserve">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</si>
</sst>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7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20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10" fontId="20" fillId="2" borderId="4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21" fillId="2" borderId="4" xfId="0" applyNumberFormat="1" applyFont="1" applyFill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20" fillId="2" borderId="3" xfId="0" applyNumberFormat="1" applyFont="1" applyFill="1" applyBorder="1" applyAlignment="1">
      <alignment horizontal="center"/>
    </xf>
    <xf numFmtId="10" fontId="20" fillId="2" borderId="3" xfId="0" applyNumberFormat="1" applyFont="1" applyFill="1" applyBorder="1" applyAlignment="1">
      <alignment horizontal="right"/>
    </xf>
    <xf numFmtId="10" fontId="6" fillId="2" borderId="3" xfId="0" applyNumberFormat="1" applyFont="1" applyFill="1" applyBorder="1" applyAlignment="1">
      <alignment horizontal="right"/>
    </xf>
    <xf numFmtId="10" fontId="6" fillId="0" borderId="4" xfId="0" applyNumberFormat="1" applyFont="1" applyBorder="1" applyAlignment="1">
      <alignment horizontal="center" vertical="center" wrapText="1"/>
    </xf>
    <xf numFmtId="10" fontId="21" fillId="2" borderId="3" xfId="0" applyNumberFormat="1" applyFont="1" applyFill="1" applyBorder="1" applyAlignment="1">
      <alignment horizontal="right"/>
    </xf>
    <xf numFmtId="10" fontId="6" fillId="0" borderId="4" xfId="0" applyNumberFormat="1" applyFont="1" applyBorder="1" applyAlignment="1">
      <alignment horizontal="right" vertical="center" wrapText="1"/>
    </xf>
    <xf numFmtId="10" fontId="2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opLeftCell="A21" workbookViewId="0">
      <selection activeCell="G14" sqref="G14"/>
    </sheetView>
  </sheetViews>
  <sheetFormatPr defaultRowHeight="14.4" x14ac:dyDescent="0.3"/>
  <cols>
    <col min="5" max="8" width="25.33203125" customWidth="1"/>
    <col min="9" max="9" width="25.33203125" style="52" customWidth="1"/>
    <col min="10" max="10" width="25.33203125" style="72" customWidth="1"/>
    <col min="12" max="12" width="9.109375" style="52"/>
  </cols>
  <sheetData>
    <row r="1" spans="1:10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53"/>
      <c r="J2" s="64"/>
    </row>
    <row r="3" spans="1:10" ht="15.6" x14ac:dyDescent="0.3">
      <c r="A3" s="130" t="s">
        <v>17</v>
      </c>
      <c r="B3" s="130"/>
      <c r="C3" s="130"/>
      <c r="D3" s="130"/>
      <c r="E3" s="130"/>
      <c r="F3" s="130"/>
      <c r="G3" s="130"/>
      <c r="H3" s="130"/>
      <c r="I3" s="130"/>
      <c r="J3" s="143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3"/>
      <c r="J4" s="65"/>
    </row>
    <row r="5" spans="1:10" ht="15.6" x14ac:dyDescent="0.3">
      <c r="A5" s="130" t="s">
        <v>23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54"/>
      <c r="J6" s="66" t="s">
        <v>28</v>
      </c>
    </row>
    <row r="7" spans="1:10" x14ac:dyDescent="0.3">
      <c r="A7" s="25"/>
      <c r="B7" s="26"/>
      <c r="C7" s="26"/>
      <c r="D7" s="27"/>
      <c r="E7" s="28"/>
      <c r="F7" s="3" t="s">
        <v>65</v>
      </c>
      <c r="G7" s="3" t="s">
        <v>66</v>
      </c>
      <c r="H7" s="3" t="s">
        <v>57</v>
      </c>
      <c r="I7" s="55" t="s">
        <v>56</v>
      </c>
      <c r="J7" s="67" t="s">
        <v>67</v>
      </c>
    </row>
    <row r="8" spans="1:10" x14ac:dyDescent="0.3">
      <c r="A8" s="135" t="s">
        <v>0</v>
      </c>
      <c r="B8" s="129"/>
      <c r="C8" s="129"/>
      <c r="D8" s="129"/>
      <c r="E8" s="144"/>
      <c r="F8" s="48">
        <f>F9</f>
        <v>0</v>
      </c>
      <c r="G8" s="48">
        <f t="shared" ref="G8:J8" si="0">G9</f>
        <v>51000</v>
      </c>
      <c r="H8" s="48">
        <f t="shared" si="0"/>
        <v>-7190</v>
      </c>
      <c r="I8" s="117">
        <f>I9</f>
        <v>-0.14098039215686275</v>
      </c>
      <c r="J8" s="48">
        <f t="shared" si="0"/>
        <v>43810</v>
      </c>
    </row>
    <row r="9" spans="1:10" x14ac:dyDescent="0.3">
      <c r="A9" s="145" t="s">
        <v>29</v>
      </c>
      <c r="B9" s="146"/>
      <c r="C9" s="146"/>
      <c r="D9" s="146"/>
      <c r="E9" s="142"/>
      <c r="F9" s="47">
        <v>0</v>
      </c>
      <c r="G9" s="47">
        <v>51000</v>
      </c>
      <c r="H9" s="47">
        <v>-7190</v>
      </c>
      <c r="I9" s="118">
        <f t="shared" ref="I9:I12" si="1">H9/G9</f>
        <v>-0.14098039215686275</v>
      </c>
      <c r="J9" s="47">
        <f>G9+H9</f>
        <v>43810</v>
      </c>
    </row>
    <row r="10" spans="1:10" x14ac:dyDescent="0.3">
      <c r="A10" s="29" t="s">
        <v>1</v>
      </c>
      <c r="B10" s="37"/>
      <c r="C10" s="37"/>
      <c r="D10" s="37"/>
      <c r="E10" s="37"/>
      <c r="F10" s="48">
        <f>F11+F12</f>
        <v>0</v>
      </c>
      <c r="G10" s="48">
        <f t="shared" ref="G10" si="2">G11+G12</f>
        <v>51000</v>
      </c>
      <c r="H10" s="48">
        <f t="shared" ref="H10:J10" si="3">H11+H12</f>
        <v>-7190</v>
      </c>
      <c r="I10" s="117">
        <f t="shared" si="1"/>
        <v>-0.14098039215686275</v>
      </c>
      <c r="J10" s="48">
        <f t="shared" si="3"/>
        <v>43810</v>
      </c>
    </row>
    <row r="11" spans="1:10" x14ac:dyDescent="0.3">
      <c r="A11" s="147" t="s">
        <v>30</v>
      </c>
      <c r="B11" s="146"/>
      <c r="C11" s="146"/>
      <c r="D11" s="146"/>
      <c r="E11" s="146"/>
      <c r="F11" s="47">
        <v>0</v>
      </c>
      <c r="G11" s="47">
        <v>35902</v>
      </c>
      <c r="H11" s="47">
        <v>1610</v>
      </c>
      <c r="I11" s="118">
        <f t="shared" si="1"/>
        <v>4.4844298367778951E-2</v>
      </c>
      <c r="J11" s="47">
        <f>G11+H11</f>
        <v>37512</v>
      </c>
    </row>
    <row r="12" spans="1:10" x14ac:dyDescent="0.3">
      <c r="A12" s="141" t="s">
        <v>31</v>
      </c>
      <c r="B12" s="142"/>
      <c r="C12" s="142"/>
      <c r="D12" s="142"/>
      <c r="E12" s="142"/>
      <c r="F12" s="47">
        <v>0</v>
      </c>
      <c r="G12" s="47">
        <v>15098</v>
      </c>
      <c r="H12" s="47">
        <v>-8800</v>
      </c>
      <c r="I12" s="118">
        <f t="shared" si="1"/>
        <v>-0.5828586567757319</v>
      </c>
      <c r="J12" s="47">
        <f>G12+H12</f>
        <v>6298</v>
      </c>
    </row>
    <row r="13" spans="1:10" x14ac:dyDescent="0.3">
      <c r="A13" s="128" t="s">
        <v>48</v>
      </c>
      <c r="B13" s="129"/>
      <c r="C13" s="129"/>
      <c r="D13" s="129"/>
      <c r="E13" s="129"/>
      <c r="F13" s="48">
        <f>F8-F10</f>
        <v>0</v>
      </c>
      <c r="G13" s="48">
        <f>G8-G10</f>
        <v>0</v>
      </c>
      <c r="H13" s="48">
        <f>H8-H10</f>
        <v>0</v>
      </c>
      <c r="I13" s="117">
        <v>0</v>
      </c>
      <c r="J13" s="48">
        <f>J8-J10</f>
        <v>0</v>
      </c>
    </row>
    <row r="14" spans="1:10" ht="17.399999999999999" x14ac:dyDescent="0.3">
      <c r="A14" s="4"/>
      <c r="B14" s="20"/>
      <c r="C14" s="20"/>
      <c r="D14" s="20"/>
      <c r="E14" s="20"/>
      <c r="F14" s="20"/>
      <c r="G14" s="20"/>
      <c r="H14" s="21"/>
      <c r="I14" s="58"/>
      <c r="J14" s="68"/>
    </row>
    <row r="15" spans="1:10" ht="15.6" x14ac:dyDescent="0.3">
      <c r="A15" s="130" t="s">
        <v>24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ht="17.399999999999999" x14ac:dyDescent="0.3">
      <c r="A16" s="4"/>
      <c r="B16" s="20"/>
      <c r="C16" s="20"/>
      <c r="D16" s="20"/>
      <c r="E16" s="20"/>
      <c r="F16" s="20"/>
      <c r="G16" s="20"/>
      <c r="H16" s="21"/>
      <c r="I16" s="58"/>
      <c r="J16" s="68"/>
    </row>
    <row r="17" spans="1:10" x14ac:dyDescent="0.3">
      <c r="A17" s="25"/>
      <c r="B17" s="26"/>
      <c r="C17" s="26"/>
      <c r="D17" s="27"/>
      <c r="E17" s="28"/>
      <c r="F17" s="3" t="s">
        <v>65</v>
      </c>
      <c r="G17" s="3" t="s">
        <v>66</v>
      </c>
      <c r="H17" s="3" t="s">
        <v>57</v>
      </c>
      <c r="I17" s="55" t="s">
        <v>56</v>
      </c>
      <c r="J17" s="67" t="s">
        <v>67</v>
      </c>
    </row>
    <row r="18" spans="1:10" x14ac:dyDescent="0.3">
      <c r="A18" s="141" t="s">
        <v>32</v>
      </c>
      <c r="B18" s="142"/>
      <c r="C18" s="142"/>
      <c r="D18" s="142"/>
      <c r="E18" s="142"/>
      <c r="F18" s="47">
        <v>0</v>
      </c>
      <c r="G18" s="47">
        <v>0</v>
      </c>
      <c r="H18" s="47">
        <v>0</v>
      </c>
      <c r="I18" s="57">
        <v>0</v>
      </c>
      <c r="J18" s="47">
        <v>0</v>
      </c>
    </row>
    <row r="19" spans="1:10" x14ac:dyDescent="0.3">
      <c r="A19" s="141" t="s">
        <v>33</v>
      </c>
      <c r="B19" s="142"/>
      <c r="C19" s="142"/>
      <c r="D19" s="142"/>
      <c r="E19" s="142"/>
      <c r="F19" s="47">
        <v>0</v>
      </c>
      <c r="G19" s="47">
        <v>0</v>
      </c>
      <c r="H19" s="47">
        <v>0</v>
      </c>
      <c r="I19" s="57">
        <v>0</v>
      </c>
      <c r="J19" s="47">
        <v>0</v>
      </c>
    </row>
    <row r="20" spans="1:10" x14ac:dyDescent="0.3">
      <c r="A20" s="128" t="s">
        <v>2</v>
      </c>
      <c r="B20" s="129"/>
      <c r="C20" s="129"/>
      <c r="D20" s="129"/>
      <c r="E20" s="129"/>
      <c r="F20" s="48">
        <f>F18-F19</f>
        <v>0</v>
      </c>
      <c r="G20" s="48">
        <f t="shared" ref="G20:H20" si="4">G18-G19</f>
        <v>0</v>
      </c>
      <c r="H20" s="48">
        <f t="shared" si="4"/>
        <v>0</v>
      </c>
      <c r="I20" s="56">
        <v>0</v>
      </c>
      <c r="J20" s="48">
        <f t="shared" ref="J20" si="5">J18-J19</f>
        <v>0</v>
      </c>
    </row>
    <row r="21" spans="1:10" x14ac:dyDescent="0.3">
      <c r="A21" s="128" t="s">
        <v>49</v>
      </c>
      <c r="B21" s="129"/>
      <c r="C21" s="129"/>
      <c r="D21" s="129"/>
      <c r="E21" s="129"/>
      <c r="F21" s="48">
        <f>F13+F20</f>
        <v>0</v>
      </c>
      <c r="G21" s="48">
        <f t="shared" ref="G21" si="6">G13+G20</f>
        <v>0</v>
      </c>
      <c r="H21" s="48">
        <f t="shared" ref="H21:J21" si="7">H13+H20</f>
        <v>0</v>
      </c>
      <c r="I21" s="56">
        <v>0</v>
      </c>
      <c r="J21" s="48">
        <f t="shared" si="7"/>
        <v>0</v>
      </c>
    </row>
    <row r="22" spans="1:10" ht="17.399999999999999" x14ac:dyDescent="0.3">
      <c r="A22" s="19"/>
      <c r="B22" s="20"/>
      <c r="C22" s="20"/>
      <c r="D22" s="20"/>
      <c r="E22" s="20"/>
      <c r="F22" s="20"/>
      <c r="G22" s="20"/>
      <c r="H22" s="21"/>
      <c r="I22" s="58"/>
      <c r="J22" s="68"/>
    </row>
    <row r="23" spans="1:10" ht="15.6" x14ac:dyDescent="0.3">
      <c r="A23" s="130" t="s">
        <v>50</v>
      </c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 ht="15.6" x14ac:dyDescent="0.3">
      <c r="A24" s="35"/>
      <c r="B24" s="36"/>
      <c r="C24" s="36"/>
      <c r="D24" s="36"/>
      <c r="E24" s="36"/>
      <c r="F24" s="36"/>
      <c r="G24" s="36"/>
      <c r="H24" s="36"/>
      <c r="I24" s="59"/>
      <c r="J24" s="69"/>
    </row>
    <row r="25" spans="1:10" x14ac:dyDescent="0.3">
      <c r="A25" s="25"/>
      <c r="B25" s="26"/>
      <c r="C25" s="26"/>
      <c r="D25" s="27"/>
      <c r="E25" s="28"/>
      <c r="F25" s="3" t="s">
        <v>65</v>
      </c>
      <c r="G25" s="3" t="s">
        <v>66</v>
      </c>
      <c r="H25" s="3" t="s">
        <v>57</v>
      </c>
      <c r="I25" s="55" t="s">
        <v>56</v>
      </c>
      <c r="J25" s="67" t="s">
        <v>67</v>
      </c>
    </row>
    <row r="26" spans="1:10" ht="15" customHeight="1" x14ac:dyDescent="0.3">
      <c r="A26" s="132" t="s">
        <v>51</v>
      </c>
      <c r="B26" s="133"/>
      <c r="C26" s="133"/>
      <c r="D26" s="133"/>
      <c r="E26" s="134"/>
      <c r="F26" s="49">
        <v>0</v>
      </c>
      <c r="G26" s="49">
        <v>0</v>
      </c>
      <c r="H26" s="49">
        <v>0</v>
      </c>
      <c r="I26" s="60">
        <v>0</v>
      </c>
      <c r="J26" s="92">
        <v>0</v>
      </c>
    </row>
    <row r="27" spans="1:10" ht="15" customHeight="1" x14ac:dyDescent="0.3">
      <c r="A27" s="128" t="s">
        <v>52</v>
      </c>
      <c r="B27" s="129"/>
      <c r="C27" s="129"/>
      <c r="D27" s="129"/>
      <c r="E27" s="129"/>
      <c r="F27" s="48">
        <f>F21+F26</f>
        <v>0</v>
      </c>
      <c r="G27" s="51">
        <f t="shared" ref="G27" si="8">G21+G26</f>
        <v>0</v>
      </c>
      <c r="H27" s="51">
        <v>0</v>
      </c>
      <c r="I27" s="61">
        <v>0</v>
      </c>
      <c r="J27" s="93">
        <v>0</v>
      </c>
    </row>
    <row r="28" spans="1:10" ht="45" customHeight="1" x14ac:dyDescent="0.3">
      <c r="A28" s="135" t="s">
        <v>53</v>
      </c>
      <c r="B28" s="136"/>
      <c r="C28" s="136"/>
      <c r="D28" s="136"/>
      <c r="E28" s="137"/>
      <c r="F28" s="48">
        <f>F13+F20+F26-F27</f>
        <v>0</v>
      </c>
      <c r="G28" s="51">
        <f t="shared" ref="G28" si="9">G13+G20+G26-G27</f>
        <v>0</v>
      </c>
      <c r="H28" s="51">
        <v>0</v>
      </c>
      <c r="I28" s="61">
        <v>0</v>
      </c>
      <c r="J28" s="93">
        <v>0</v>
      </c>
    </row>
    <row r="29" spans="1:10" ht="15.6" x14ac:dyDescent="0.3">
      <c r="A29" s="38"/>
      <c r="B29" s="39"/>
      <c r="C29" s="39"/>
      <c r="D29" s="39"/>
      <c r="E29" s="39"/>
      <c r="F29" s="39"/>
      <c r="G29" s="39"/>
      <c r="H29" s="39"/>
      <c r="I29" s="62"/>
      <c r="J29" s="70"/>
    </row>
    <row r="30" spans="1:10" ht="15.6" x14ac:dyDescent="0.3">
      <c r="A30" s="138" t="s">
        <v>47</v>
      </c>
      <c r="B30" s="138"/>
      <c r="C30" s="138"/>
      <c r="D30" s="138"/>
      <c r="E30" s="138"/>
      <c r="F30" s="138"/>
      <c r="G30" s="138"/>
      <c r="H30" s="138"/>
      <c r="I30" s="138"/>
      <c r="J30" s="138"/>
    </row>
    <row r="31" spans="1:10" ht="17.399999999999999" x14ac:dyDescent="0.3">
      <c r="A31" s="40"/>
      <c r="B31" s="41"/>
      <c r="C31" s="41"/>
      <c r="D31" s="41"/>
      <c r="E31" s="41"/>
      <c r="F31" s="41"/>
      <c r="G31" s="41"/>
      <c r="H31" s="42"/>
      <c r="I31" s="63"/>
      <c r="J31" s="71"/>
    </row>
    <row r="32" spans="1:10" x14ac:dyDescent="0.3">
      <c r="A32" s="43"/>
      <c r="B32" s="44"/>
      <c r="C32" s="44"/>
      <c r="D32" s="45"/>
      <c r="E32" s="46"/>
      <c r="F32" s="3" t="s">
        <v>65</v>
      </c>
      <c r="G32" s="3" t="s">
        <v>66</v>
      </c>
      <c r="H32" s="3" t="s">
        <v>57</v>
      </c>
      <c r="I32" s="55" t="s">
        <v>56</v>
      </c>
      <c r="J32" s="67" t="s">
        <v>67</v>
      </c>
    </row>
    <row r="33" spans="1:10" x14ac:dyDescent="0.3">
      <c r="A33" s="132" t="s">
        <v>51</v>
      </c>
      <c r="B33" s="133"/>
      <c r="C33" s="133"/>
      <c r="D33" s="133"/>
      <c r="E33" s="134"/>
      <c r="F33" s="49">
        <v>0</v>
      </c>
      <c r="G33" s="49">
        <f>F36</f>
        <v>0</v>
      </c>
      <c r="H33" s="49">
        <f>G36</f>
        <v>0</v>
      </c>
      <c r="I33" s="60">
        <v>0</v>
      </c>
      <c r="J33" s="92">
        <f>H36</f>
        <v>0</v>
      </c>
    </row>
    <row r="34" spans="1:10" ht="28.5" customHeight="1" x14ac:dyDescent="0.3">
      <c r="A34" s="132" t="s">
        <v>54</v>
      </c>
      <c r="B34" s="133"/>
      <c r="C34" s="133"/>
      <c r="D34" s="133"/>
      <c r="E34" s="134"/>
      <c r="F34" s="49">
        <v>0</v>
      </c>
      <c r="G34" s="49">
        <v>0</v>
      </c>
      <c r="H34" s="49">
        <v>0</v>
      </c>
      <c r="I34" s="60">
        <v>0</v>
      </c>
      <c r="J34" s="92">
        <v>0</v>
      </c>
    </row>
    <row r="35" spans="1:10" x14ac:dyDescent="0.3">
      <c r="A35" s="132" t="s">
        <v>55</v>
      </c>
      <c r="B35" s="139"/>
      <c r="C35" s="139"/>
      <c r="D35" s="139"/>
      <c r="E35" s="140"/>
      <c r="F35" s="49">
        <v>0</v>
      </c>
      <c r="G35" s="49">
        <v>0</v>
      </c>
      <c r="H35" s="49">
        <v>0</v>
      </c>
      <c r="I35" s="60">
        <v>0</v>
      </c>
      <c r="J35" s="92">
        <v>0</v>
      </c>
    </row>
    <row r="36" spans="1:10" ht="15" customHeight="1" x14ac:dyDescent="0.3">
      <c r="A36" s="128" t="s">
        <v>52</v>
      </c>
      <c r="B36" s="129"/>
      <c r="C36" s="129"/>
      <c r="D36" s="129"/>
      <c r="E36" s="129"/>
      <c r="F36" s="50">
        <f>F33-F34+F35</f>
        <v>0</v>
      </c>
      <c r="G36" s="50">
        <f t="shared" ref="G36:H36" si="10">G33-G34+G35</f>
        <v>0</v>
      </c>
      <c r="H36" s="50">
        <f t="shared" si="10"/>
        <v>0</v>
      </c>
      <c r="I36" s="61">
        <v>0</v>
      </c>
      <c r="J36" s="94">
        <f t="shared" ref="J36" si="11">J33-J34+J35</f>
        <v>0</v>
      </c>
    </row>
    <row r="37" spans="1:10" ht="17.25" customHeight="1" x14ac:dyDescent="0.3"/>
    <row r="38" spans="1:10" x14ac:dyDescent="0.3">
      <c r="A38" s="126"/>
      <c r="B38" s="127"/>
      <c r="C38" s="127"/>
      <c r="D38" s="127"/>
      <c r="E38" s="127"/>
      <c r="F38" s="127"/>
      <c r="G38" s="127"/>
      <c r="H38" s="127"/>
      <c r="I38" s="127"/>
      <c r="J38" s="127"/>
    </row>
    <row r="39" spans="1:10" ht="9" customHeight="1" x14ac:dyDescent="0.3"/>
  </sheetData>
  <mergeCells count="23">
    <mergeCell ref="A19:E19"/>
    <mergeCell ref="A1:J1"/>
    <mergeCell ref="A3:J3"/>
    <mergeCell ref="A5:J5"/>
    <mergeCell ref="A8:E8"/>
    <mergeCell ref="A9:E9"/>
    <mergeCell ref="A11:E11"/>
    <mergeCell ref="A12:E12"/>
    <mergeCell ref="A13:E13"/>
    <mergeCell ref="A15:J15"/>
    <mergeCell ref="A18:E18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topLeftCell="A7" workbookViewId="0">
      <selection activeCell="E23" sqref="E2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6" width="25.33203125" customWidth="1"/>
    <col min="7" max="7" width="25.33203125" style="52" customWidth="1"/>
    <col min="8" max="8" width="25.33203125" customWidth="1"/>
  </cols>
  <sheetData>
    <row r="1" spans="1:10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</row>
    <row r="2" spans="1:10" ht="18" customHeight="1" x14ac:dyDescent="0.3">
      <c r="A2" s="4"/>
      <c r="B2" s="4"/>
      <c r="C2" s="4"/>
      <c r="D2" s="4"/>
      <c r="E2" s="4"/>
      <c r="F2" s="4"/>
      <c r="G2" s="53"/>
      <c r="H2" s="4"/>
    </row>
    <row r="3" spans="1:10" ht="15.75" customHeight="1" x14ac:dyDescent="0.3">
      <c r="A3" s="130" t="s">
        <v>17</v>
      </c>
      <c r="B3" s="130"/>
      <c r="C3" s="130"/>
      <c r="D3" s="130"/>
      <c r="E3" s="130"/>
      <c r="F3" s="130"/>
      <c r="G3" s="130"/>
      <c r="H3" s="130"/>
    </row>
    <row r="4" spans="1:10" ht="17.399999999999999" x14ac:dyDescent="0.3">
      <c r="A4" s="4"/>
      <c r="B4" s="4"/>
      <c r="C4" s="4"/>
      <c r="D4" s="4"/>
      <c r="E4" s="4"/>
      <c r="F4" s="4"/>
      <c r="G4" s="78"/>
      <c r="H4" s="5"/>
    </row>
    <row r="5" spans="1:10" ht="18" customHeight="1" x14ac:dyDescent="0.3">
      <c r="A5" s="130" t="s">
        <v>4</v>
      </c>
      <c r="B5" s="130"/>
      <c r="C5" s="130"/>
      <c r="D5" s="130"/>
      <c r="E5" s="130"/>
      <c r="F5" s="130"/>
      <c r="G5" s="130"/>
      <c r="H5" s="130"/>
    </row>
    <row r="6" spans="1:10" ht="17.399999999999999" x14ac:dyDescent="0.3">
      <c r="A6" s="4"/>
      <c r="B6" s="4"/>
      <c r="C6" s="4"/>
      <c r="D6" s="4"/>
      <c r="E6" s="4"/>
      <c r="F6" s="4"/>
      <c r="G6" s="78"/>
      <c r="H6" s="5"/>
    </row>
    <row r="7" spans="1:10" ht="15.75" customHeight="1" x14ac:dyDescent="0.3">
      <c r="A7" s="130" t="s">
        <v>34</v>
      </c>
      <c r="B7" s="130"/>
      <c r="C7" s="130"/>
      <c r="D7" s="130"/>
      <c r="E7" s="130"/>
      <c r="F7" s="130"/>
      <c r="G7" s="130"/>
      <c r="H7" s="130"/>
    </row>
    <row r="8" spans="1:10" ht="17.399999999999999" x14ac:dyDescent="0.3">
      <c r="A8" s="4"/>
      <c r="B8" s="4"/>
      <c r="C8" s="4"/>
      <c r="D8" s="4"/>
      <c r="E8" s="4"/>
      <c r="F8" s="4"/>
      <c r="G8" s="78"/>
      <c r="H8" s="5"/>
    </row>
    <row r="9" spans="1:10" x14ac:dyDescent="0.3">
      <c r="A9" s="18" t="s">
        <v>5</v>
      </c>
      <c r="B9" s="17" t="s">
        <v>6</v>
      </c>
      <c r="C9" s="17" t="s">
        <v>3</v>
      </c>
      <c r="D9" s="17" t="s">
        <v>65</v>
      </c>
      <c r="E9" s="18" t="s">
        <v>66</v>
      </c>
      <c r="F9" s="18" t="s">
        <v>57</v>
      </c>
      <c r="G9" s="79" t="s">
        <v>56</v>
      </c>
      <c r="H9" s="18" t="s">
        <v>67</v>
      </c>
    </row>
    <row r="10" spans="1:10" x14ac:dyDescent="0.3">
      <c r="A10" s="31"/>
      <c r="B10" s="32"/>
      <c r="C10" s="30" t="s">
        <v>0</v>
      </c>
      <c r="D10" s="73">
        <f>D11</f>
        <v>0</v>
      </c>
      <c r="E10" s="73">
        <f t="shared" ref="E10:H10" si="0">E11</f>
        <v>51000</v>
      </c>
      <c r="F10" s="73">
        <f t="shared" si="0"/>
        <v>-7190</v>
      </c>
      <c r="G10" s="119">
        <f>F10/E10</f>
        <v>-0.14098039215686275</v>
      </c>
      <c r="H10" s="73">
        <f t="shared" si="0"/>
        <v>43810</v>
      </c>
      <c r="J10" s="85"/>
    </row>
    <row r="11" spans="1:10" ht="15.75" customHeight="1" x14ac:dyDescent="0.3">
      <c r="A11" s="11">
        <v>6</v>
      </c>
      <c r="B11" s="11"/>
      <c r="C11" s="11" t="s">
        <v>7</v>
      </c>
      <c r="D11" s="74">
        <f>SUM(D12:D14)</f>
        <v>0</v>
      </c>
      <c r="E11" s="74">
        <f>SUM(E12:E14)</f>
        <v>51000</v>
      </c>
      <c r="F11" s="74">
        <f>SUM(F12:F14)</f>
        <v>-7190</v>
      </c>
      <c r="G11" s="83">
        <f t="shared" ref="G11" si="1">F11/E11</f>
        <v>-0.14098039215686275</v>
      </c>
      <c r="H11" s="74">
        <f>SUM(H12:H14)</f>
        <v>43810</v>
      </c>
      <c r="J11" s="85"/>
    </row>
    <row r="12" spans="1:10" ht="52.8" x14ac:dyDescent="0.3">
      <c r="A12" s="12"/>
      <c r="B12" s="12">
        <v>65</v>
      </c>
      <c r="C12" s="77" t="s">
        <v>72</v>
      </c>
      <c r="D12" s="75">
        <v>0</v>
      </c>
      <c r="E12" s="76">
        <v>300</v>
      </c>
      <c r="F12" s="76">
        <v>-100</v>
      </c>
      <c r="G12" s="95">
        <f>F12/E12</f>
        <v>-0.33333333333333331</v>
      </c>
      <c r="H12" s="76">
        <f t="shared" ref="H12:H14" si="2">E12+F12</f>
        <v>200</v>
      </c>
      <c r="J12" s="85"/>
    </row>
    <row r="13" spans="1:10" ht="52.8" x14ac:dyDescent="0.3">
      <c r="A13" s="12"/>
      <c r="B13" s="12">
        <v>66</v>
      </c>
      <c r="C13" s="77" t="s">
        <v>58</v>
      </c>
      <c r="D13" s="75">
        <v>0</v>
      </c>
      <c r="E13" s="76">
        <v>1300</v>
      </c>
      <c r="F13" s="76">
        <v>-1300</v>
      </c>
      <c r="G13" s="95">
        <f>F13/E13</f>
        <v>-1</v>
      </c>
      <c r="H13" s="76">
        <f t="shared" si="2"/>
        <v>0</v>
      </c>
      <c r="J13" s="85"/>
    </row>
    <row r="14" spans="1:10" ht="39.6" x14ac:dyDescent="0.3">
      <c r="A14" s="12"/>
      <c r="B14" s="12">
        <v>67</v>
      </c>
      <c r="C14" s="15" t="s">
        <v>25</v>
      </c>
      <c r="D14" s="75">
        <v>0</v>
      </c>
      <c r="E14" s="76">
        <v>49400</v>
      </c>
      <c r="F14" s="76">
        <v>-5790</v>
      </c>
      <c r="G14" s="95">
        <f>F14/E14</f>
        <v>-0.11720647773279352</v>
      </c>
      <c r="H14" s="76">
        <f t="shared" si="2"/>
        <v>43610</v>
      </c>
      <c r="J14" s="85"/>
    </row>
    <row r="17" spans="1:8" ht="15.6" x14ac:dyDescent="0.3">
      <c r="A17" s="130" t="s">
        <v>35</v>
      </c>
      <c r="B17" s="148"/>
      <c r="C17" s="148"/>
      <c r="D17" s="148"/>
      <c r="E17" s="148"/>
      <c r="F17" s="148"/>
      <c r="G17" s="148"/>
      <c r="H17" s="148"/>
    </row>
    <row r="18" spans="1:8" ht="17.399999999999999" x14ac:dyDescent="0.3">
      <c r="A18" s="4"/>
      <c r="B18" s="4"/>
      <c r="C18" s="4"/>
      <c r="D18" s="4"/>
      <c r="E18" s="4"/>
      <c r="F18" s="4"/>
      <c r="G18" s="78"/>
      <c r="H18" s="5"/>
    </row>
    <row r="19" spans="1:8" x14ac:dyDescent="0.3">
      <c r="A19" s="18" t="s">
        <v>5</v>
      </c>
      <c r="B19" s="17" t="s">
        <v>6</v>
      </c>
      <c r="C19" s="17" t="s">
        <v>8</v>
      </c>
      <c r="D19" s="17" t="s">
        <v>65</v>
      </c>
      <c r="E19" s="18" t="s">
        <v>66</v>
      </c>
      <c r="F19" s="18" t="s">
        <v>57</v>
      </c>
      <c r="G19" s="79" t="s">
        <v>56</v>
      </c>
      <c r="H19" s="18" t="s">
        <v>67</v>
      </c>
    </row>
    <row r="20" spans="1:8" x14ac:dyDescent="0.3">
      <c r="A20" s="31"/>
      <c r="B20" s="32"/>
      <c r="C20" s="30" t="s">
        <v>1</v>
      </c>
      <c r="D20" s="73">
        <f>D21+D25</f>
        <v>0</v>
      </c>
      <c r="E20" s="73">
        <f t="shared" ref="E20:F20" si="3">E21+E25</f>
        <v>51000</v>
      </c>
      <c r="F20" s="73">
        <f t="shared" si="3"/>
        <v>-7190</v>
      </c>
      <c r="G20" s="84">
        <f>F20/E20</f>
        <v>-0.14098039215686275</v>
      </c>
      <c r="H20" s="73">
        <f>H21+H25</f>
        <v>43810</v>
      </c>
    </row>
    <row r="21" spans="1:8" ht="15.75" customHeight="1" x14ac:dyDescent="0.3">
      <c r="A21" s="11">
        <v>3</v>
      </c>
      <c r="B21" s="11"/>
      <c r="C21" s="11" t="s">
        <v>9</v>
      </c>
      <c r="D21" s="74">
        <f>SUM(D22:D24)</f>
        <v>0</v>
      </c>
      <c r="E21" s="74">
        <f t="shared" ref="E21:H21" si="4">SUM(E22:E24)</f>
        <v>35902</v>
      </c>
      <c r="F21" s="74">
        <f t="shared" si="4"/>
        <v>1610</v>
      </c>
      <c r="G21" s="120">
        <f>F21/E21</f>
        <v>4.4844298367778951E-2</v>
      </c>
      <c r="H21" s="74">
        <f t="shared" si="4"/>
        <v>37512</v>
      </c>
    </row>
    <row r="22" spans="1:8" ht="15.75" customHeight="1" x14ac:dyDescent="0.3">
      <c r="A22" s="11"/>
      <c r="B22" s="15">
        <v>31</v>
      </c>
      <c r="C22" s="15" t="s">
        <v>10</v>
      </c>
      <c r="D22" s="75">
        <v>0</v>
      </c>
      <c r="E22" s="76">
        <v>16387</v>
      </c>
      <c r="F22" s="76">
        <v>-2150</v>
      </c>
      <c r="G22" s="82">
        <f>F22/E22</f>
        <v>-0.13120156221395007</v>
      </c>
      <c r="H22" s="76">
        <f>E22+F22</f>
        <v>14237</v>
      </c>
    </row>
    <row r="23" spans="1:8" x14ac:dyDescent="0.3">
      <c r="A23" s="12"/>
      <c r="B23" s="12">
        <v>32</v>
      </c>
      <c r="C23" s="12" t="s">
        <v>20</v>
      </c>
      <c r="D23" s="75">
        <v>0</v>
      </c>
      <c r="E23" s="76">
        <v>19435</v>
      </c>
      <c r="F23" s="76">
        <v>3660</v>
      </c>
      <c r="G23" s="82">
        <f t="shared" ref="G23:G24" si="5">F23/E23</f>
        <v>0.18832004116285053</v>
      </c>
      <c r="H23" s="76">
        <f t="shared" ref="H23:H24" si="6">E23+F23</f>
        <v>23095</v>
      </c>
    </row>
    <row r="24" spans="1:8" x14ac:dyDescent="0.3">
      <c r="A24" s="12"/>
      <c r="B24" s="12">
        <v>34</v>
      </c>
      <c r="C24" s="12" t="s">
        <v>59</v>
      </c>
      <c r="D24" s="75">
        <v>0</v>
      </c>
      <c r="E24" s="76">
        <v>80</v>
      </c>
      <c r="F24" s="76">
        <v>100</v>
      </c>
      <c r="G24" s="82">
        <f t="shared" si="5"/>
        <v>1.25</v>
      </c>
      <c r="H24" s="76">
        <f t="shared" si="6"/>
        <v>180</v>
      </c>
    </row>
    <row r="25" spans="1:8" ht="26.4" x14ac:dyDescent="0.3">
      <c r="A25" s="14">
        <v>4</v>
      </c>
      <c r="B25" s="14"/>
      <c r="C25" s="22" t="s">
        <v>11</v>
      </c>
      <c r="D25" s="74">
        <f>D26</f>
        <v>0</v>
      </c>
      <c r="E25" s="74">
        <f t="shared" ref="E25:F25" si="7">E26</f>
        <v>15098</v>
      </c>
      <c r="F25" s="74">
        <f t="shared" si="7"/>
        <v>-8800</v>
      </c>
      <c r="G25" s="83">
        <f>F25/E25</f>
        <v>-0.5828586567757319</v>
      </c>
      <c r="H25" s="86">
        <f>H26</f>
        <v>6298</v>
      </c>
    </row>
    <row r="26" spans="1:8" ht="39.6" x14ac:dyDescent="0.3">
      <c r="A26" s="15"/>
      <c r="B26" s="12">
        <v>42</v>
      </c>
      <c r="C26" s="15" t="s">
        <v>26</v>
      </c>
      <c r="D26" s="75">
        <v>0</v>
      </c>
      <c r="E26" s="76">
        <v>15098</v>
      </c>
      <c r="F26" s="76">
        <v>-8800</v>
      </c>
      <c r="G26" s="82">
        <f>F26/E26</f>
        <v>-0.5828586567757319</v>
      </c>
      <c r="H26" s="76">
        <f>E26+F26</f>
        <v>6298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topLeftCell="A2" workbookViewId="0">
      <selection activeCell="E11" sqref="E11:E12"/>
    </sheetView>
  </sheetViews>
  <sheetFormatPr defaultRowHeight="14.4" x14ac:dyDescent="0.3"/>
  <cols>
    <col min="1" max="1" width="65.109375" bestFit="1" customWidth="1"/>
    <col min="2" max="4" width="25.33203125" customWidth="1"/>
    <col min="5" max="5" width="25.33203125" style="52" customWidth="1"/>
    <col min="6" max="6" width="25.33203125" customWidth="1"/>
  </cols>
  <sheetData>
    <row r="1" spans="1:8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53"/>
      <c r="F2" s="4"/>
    </row>
    <row r="3" spans="1:8" ht="15.75" customHeight="1" x14ac:dyDescent="0.3">
      <c r="A3" s="130" t="s">
        <v>17</v>
      </c>
      <c r="B3" s="130"/>
      <c r="C3" s="130"/>
      <c r="D3" s="130"/>
      <c r="E3" s="130"/>
      <c r="F3" s="130"/>
    </row>
    <row r="4" spans="1:8" ht="17.399999999999999" x14ac:dyDescent="0.3">
      <c r="B4" s="4"/>
      <c r="C4" s="4"/>
      <c r="D4" s="4"/>
      <c r="E4" s="78"/>
      <c r="F4" s="5"/>
    </row>
    <row r="5" spans="1:8" ht="18" customHeight="1" x14ac:dyDescent="0.3">
      <c r="A5" s="130" t="s">
        <v>4</v>
      </c>
      <c r="B5" s="130"/>
      <c r="C5" s="130"/>
      <c r="D5" s="130"/>
      <c r="E5" s="130"/>
      <c r="F5" s="130"/>
    </row>
    <row r="6" spans="1:8" ht="17.399999999999999" x14ac:dyDescent="0.3">
      <c r="A6" s="4"/>
      <c r="B6" s="4"/>
      <c r="C6" s="4"/>
      <c r="D6" s="4"/>
      <c r="E6" s="78"/>
      <c r="F6" s="5"/>
    </row>
    <row r="7" spans="1:8" ht="15.75" customHeight="1" x14ac:dyDescent="0.3">
      <c r="A7" s="130" t="s">
        <v>36</v>
      </c>
      <c r="B7" s="130"/>
      <c r="C7" s="130"/>
      <c r="D7" s="130"/>
      <c r="E7" s="130"/>
      <c r="F7" s="130"/>
    </row>
    <row r="8" spans="1:8" ht="17.399999999999999" x14ac:dyDescent="0.3">
      <c r="A8" s="4"/>
      <c r="B8" s="4"/>
      <c r="C8" s="4"/>
      <c r="D8" s="4"/>
      <c r="E8" s="78"/>
      <c r="F8" s="5"/>
    </row>
    <row r="9" spans="1:8" x14ac:dyDescent="0.3">
      <c r="A9" s="18" t="s">
        <v>38</v>
      </c>
      <c r="B9" s="17" t="s">
        <v>65</v>
      </c>
      <c r="C9" s="18" t="s">
        <v>66</v>
      </c>
      <c r="D9" s="18" t="s">
        <v>57</v>
      </c>
      <c r="E9" s="79" t="s">
        <v>56</v>
      </c>
      <c r="F9" s="18" t="s">
        <v>67</v>
      </c>
    </row>
    <row r="10" spans="1:8" x14ac:dyDescent="0.3">
      <c r="A10" s="33" t="s">
        <v>0</v>
      </c>
      <c r="B10" s="73">
        <f>B11+B13</f>
        <v>0</v>
      </c>
      <c r="C10" s="73">
        <f>C11+C15+C13</f>
        <v>51000</v>
      </c>
      <c r="D10" s="73">
        <f>D11+D13</f>
        <v>-7090</v>
      </c>
      <c r="E10" s="80">
        <f>D10/C10</f>
        <v>-0.13901960784313724</v>
      </c>
      <c r="F10" s="73">
        <f>F11+F15</f>
        <v>43810</v>
      </c>
      <c r="H10" s="85"/>
    </row>
    <row r="11" spans="1:8" x14ac:dyDescent="0.3">
      <c r="A11" s="22" t="s">
        <v>60</v>
      </c>
      <c r="B11" s="87">
        <f>B12</f>
        <v>0</v>
      </c>
      <c r="C11" s="87">
        <f t="shared" ref="C11:F11" si="0">C12</f>
        <v>49400</v>
      </c>
      <c r="D11" s="87">
        <f t="shared" si="0"/>
        <v>-5790</v>
      </c>
      <c r="E11" s="124">
        <f t="shared" ref="E11:E12" si="1">D11/C11</f>
        <v>-0.11720647773279352</v>
      </c>
      <c r="F11" s="87">
        <f t="shared" si="0"/>
        <v>43610</v>
      </c>
    </row>
    <row r="12" spans="1:8" x14ac:dyDescent="0.3">
      <c r="A12" s="13" t="s">
        <v>61</v>
      </c>
      <c r="B12" s="76">
        <v>0</v>
      </c>
      <c r="C12" s="76">
        <v>49400</v>
      </c>
      <c r="D12" s="76">
        <v>-5790</v>
      </c>
      <c r="E12" s="125">
        <f t="shared" si="1"/>
        <v>-0.11720647773279352</v>
      </c>
      <c r="F12" s="76">
        <f>C12+D12</f>
        <v>43610</v>
      </c>
    </row>
    <row r="13" spans="1:8" x14ac:dyDescent="0.3">
      <c r="A13" s="104" t="s">
        <v>68</v>
      </c>
      <c r="B13" s="88">
        <f>B14</f>
        <v>0</v>
      </c>
      <c r="C13" s="88">
        <f t="shared" ref="C13:F13" si="2">C14</f>
        <v>1300</v>
      </c>
      <c r="D13" s="88">
        <f t="shared" si="2"/>
        <v>-1300</v>
      </c>
      <c r="E13" s="121">
        <f>D13/C13</f>
        <v>-1</v>
      </c>
      <c r="F13" s="88">
        <f t="shared" si="2"/>
        <v>0</v>
      </c>
    </row>
    <row r="14" spans="1:8" x14ac:dyDescent="0.3">
      <c r="A14" s="105" t="s">
        <v>69</v>
      </c>
      <c r="B14" s="76">
        <v>0</v>
      </c>
      <c r="C14" s="76">
        <v>1300</v>
      </c>
      <c r="D14" s="76">
        <v>-1300</v>
      </c>
      <c r="E14" s="123">
        <f t="shared" ref="E14:E16" si="3">D14/C14</f>
        <v>-1</v>
      </c>
      <c r="F14" s="76">
        <v>0</v>
      </c>
    </row>
    <row r="15" spans="1:8" s="100" customFormat="1" x14ac:dyDescent="0.3">
      <c r="A15" s="104" t="s">
        <v>73</v>
      </c>
      <c r="B15" s="88">
        <f>B16</f>
        <v>0</v>
      </c>
      <c r="C15" s="88">
        <f>C16</f>
        <v>300</v>
      </c>
      <c r="D15" s="88">
        <f>D16</f>
        <v>-100</v>
      </c>
      <c r="E15" s="121">
        <f t="shared" si="3"/>
        <v>-0.33333333333333331</v>
      </c>
      <c r="F15" s="88">
        <f t="shared" ref="F15:F16" si="4">C15+D15</f>
        <v>200</v>
      </c>
    </row>
    <row r="16" spans="1:8" x14ac:dyDescent="0.3">
      <c r="A16" s="105" t="s">
        <v>74</v>
      </c>
      <c r="B16" s="76">
        <v>0</v>
      </c>
      <c r="C16" s="76">
        <v>300</v>
      </c>
      <c r="D16" s="76">
        <v>-100</v>
      </c>
      <c r="E16" s="123">
        <f t="shared" si="3"/>
        <v>-0.33333333333333331</v>
      </c>
      <c r="F16" s="76">
        <f t="shared" si="4"/>
        <v>200</v>
      </c>
    </row>
    <row r="19" spans="1:6" ht="15.75" customHeight="1" x14ac:dyDescent="0.3">
      <c r="A19" s="130" t="s">
        <v>37</v>
      </c>
      <c r="B19" s="130"/>
      <c r="C19" s="130"/>
      <c r="D19" s="130"/>
      <c r="E19" s="130"/>
      <c r="F19" s="130"/>
    </row>
    <row r="20" spans="1:6" ht="17.399999999999999" x14ac:dyDescent="0.3">
      <c r="A20" s="4"/>
      <c r="B20" s="4"/>
      <c r="C20" s="4"/>
      <c r="D20" s="4"/>
      <c r="E20" s="78"/>
      <c r="F20" s="5"/>
    </row>
    <row r="21" spans="1:6" x14ac:dyDescent="0.3">
      <c r="A21" s="18" t="s">
        <v>38</v>
      </c>
      <c r="B21" s="17" t="s">
        <v>65</v>
      </c>
      <c r="C21" s="18" t="s">
        <v>66</v>
      </c>
      <c r="D21" s="18" t="s">
        <v>57</v>
      </c>
      <c r="E21" s="79" t="s">
        <v>56</v>
      </c>
      <c r="F21" s="18" t="s">
        <v>67</v>
      </c>
    </row>
    <row r="22" spans="1:6" x14ac:dyDescent="0.3">
      <c r="A22" s="33" t="s">
        <v>1</v>
      </c>
      <c r="B22" s="73">
        <f>B23+B27+B25</f>
        <v>0</v>
      </c>
      <c r="C22" s="73">
        <f>C23+C27+C25</f>
        <v>51000</v>
      </c>
      <c r="D22" s="73">
        <f t="shared" ref="D22:F22" si="5">D23+D27+D25</f>
        <v>-7190</v>
      </c>
      <c r="E22" s="122">
        <f>D22/C22</f>
        <v>-0.14098039215686275</v>
      </c>
      <c r="F22" s="73">
        <f t="shared" si="5"/>
        <v>43810</v>
      </c>
    </row>
    <row r="23" spans="1:6" ht="15.75" customHeight="1" x14ac:dyDescent="0.3">
      <c r="A23" s="24" t="s">
        <v>60</v>
      </c>
      <c r="B23" s="88">
        <f>B24</f>
        <v>0</v>
      </c>
      <c r="C23" s="88">
        <f t="shared" ref="C23:F23" si="6">C24</f>
        <v>49400</v>
      </c>
      <c r="D23" s="88">
        <f t="shared" si="6"/>
        <v>-5790</v>
      </c>
      <c r="E23" s="96">
        <f t="shared" ref="E23:E24" si="7">D23/C23</f>
        <v>-0.11720647773279352</v>
      </c>
      <c r="F23" s="88">
        <f t="shared" si="6"/>
        <v>43610</v>
      </c>
    </row>
    <row r="24" spans="1:6" x14ac:dyDescent="0.3">
      <c r="A24" s="13" t="s">
        <v>61</v>
      </c>
      <c r="B24" s="75">
        <v>0</v>
      </c>
      <c r="C24" s="76">
        <v>49400</v>
      </c>
      <c r="D24" s="76">
        <v>-5790</v>
      </c>
      <c r="E24" s="97">
        <f t="shared" si="7"/>
        <v>-0.11720647773279352</v>
      </c>
      <c r="F24" s="76">
        <f>C24+D24</f>
        <v>43610</v>
      </c>
    </row>
    <row r="25" spans="1:6" s="100" customFormat="1" x14ac:dyDescent="0.3">
      <c r="A25" s="24" t="s">
        <v>68</v>
      </c>
      <c r="B25" s="88">
        <f>B26</f>
        <v>0</v>
      </c>
      <c r="C25" s="88">
        <f>C26</f>
        <v>1300</v>
      </c>
      <c r="D25" s="88">
        <f>D26</f>
        <v>-1300</v>
      </c>
      <c r="E25" s="96">
        <f>D25/C25</f>
        <v>-1</v>
      </c>
      <c r="F25" s="88">
        <f t="shared" ref="F25:F26" si="8">C25+D25</f>
        <v>0</v>
      </c>
    </row>
    <row r="26" spans="1:6" x14ac:dyDescent="0.3">
      <c r="A26" s="13" t="s">
        <v>69</v>
      </c>
      <c r="B26" s="76">
        <v>0</v>
      </c>
      <c r="C26" s="76">
        <v>1300</v>
      </c>
      <c r="D26" s="76">
        <v>-1300</v>
      </c>
      <c r="E26" s="97">
        <f t="shared" ref="E26:E28" si="9">D26/C26</f>
        <v>-1</v>
      </c>
      <c r="F26" s="76">
        <f t="shared" si="8"/>
        <v>0</v>
      </c>
    </row>
    <row r="27" spans="1:6" x14ac:dyDescent="0.3">
      <c r="A27" s="104" t="s">
        <v>73</v>
      </c>
      <c r="B27" s="88">
        <f>SUM(B28:B30)</f>
        <v>0</v>
      </c>
      <c r="C27" s="88">
        <f t="shared" ref="C27:F27" si="10">SUM(C28:C30)</f>
        <v>300</v>
      </c>
      <c r="D27" s="88">
        <f t="shared" si="10"/>
        <v>-100</v>
      </c>
      <c r="E27" s="96">
        <f t="shared" si="9"/>
        <v>-0.33333333333333331</v>
      </c>
      <c r="F27" s="88">
        <f t="shared" si="10"/>
        <v>200</v>
      </c>
    </row>
    <row r="28" spans="1:6" x14ac:dyDescent="0.3">
      <c r="A28" s="105" t="s">
        <v>74</v>
      </c>
      <c r="B28" s="75">
        <v>0</v>
      </c>
      <c r="C28" s="76">
        <v>300</v>
      </c>
      <c r="D28" s="76">
        <v>-100</v>
      </c>
      <c r="E28" s="97">
        <f t="shared" si="9"/>
        <v>-0.33333333333333331</v>
      </c>
      <c r="F28" s="76">
        <f>C28+D28</f>
        <v>200</v>
      </c>
    </row>
  </sheetData>
  <mergeCells count="5">
    <mergeCell ref="A3:F3"/>
    <mergeCell ref="A5:F5"/>
    <mergeCell ref="A7:F7"/>
    <mergeCell ref="A19:F19"/>
    <mergeCell ref="A1:H1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"/>
  <sheetViews>
    <sheetView workbookViewId="0">
      <selection activeCell="D13" sqref="D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8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4"/>
      <c r="F2" s="4"/>
    </row>
    <row r="3" spans="1:8" ht="15.6" x14ac:dyDescent="0.3">
      <c r="A3" s="130" t="s">
        <v>17</v>
      </c>
      <c r="B3" s="130"/>
      <c r="C3" s="130"/>
      <c r="D3" s="130"/>
      <c r="E3" s="143"/>
      <c r="F3" s="143"/>
    </row>
    <row r="4" spans="1:8" ht="17.399999999999999" x14ac:dyDescent="0.3">
      <c r="A4" s="4"/>
      <c r="B4" s="4"/>
      <c r="C4" s="4"/>
      <c r="D4" s="4"/>
      <c r="E4" s="5"/>
      <c r="F4" s="5"/>
    </row>
    <row r="5" spans="1:8" ht="18" customHeight="1" x14ac:dyDescent="0.3">
      <c r="A5" s="130" t="s">
        <v>4</v>
      </c>
      <c r="B5" s="131"/>
      <c r="C5" s="131"/>
      <c r="D5" s="131"/>
      <c r="E5" s="131"/>
      <c r="F5" s="131"/>
    </row>
    <row r="6" spans="1:8" ht="17.399999999999999" x14ac:dyDescent="0.3">
      <c r="A6" s="4"/>
      <c r="B6" s="4"/>
      <c r="C6" s="4"/>
      <c r="D6" s="4"/>
      <c r="E6" s="5"/>
      <c r="F6" s="5"/>
    </row>
    <row r="7" spans="1:8" ht="15.6" x14ac:dyDescent="0.3">
      <c r="A7" s="130" t="s">
        <v>12</v>
      </c>
      <c r="B7" s="148"/>
      <c r="C7" s="148"/>
      <c r="D7" s="148"/>
      <c r="E7" s="148"/>
      <c r="F7" s="148"/>
    </row>
    <row r="8" spans="1:8" ht="17.399999999999999" x14ac:dyDescent="0.3">
      <c r="A8" s="4"/>
      <c r="B8" s="4"/>
      <c r="C8" s="4"/>
      <c r="D8" s="4"/>
      <c r="E8" s="5"/>
      <c r="F8" s="5"/>
    </row>
    <row r="9" spans="1:8" x14ac:dyDescent="0.3">
      <c r="A9" s="18" t="s">
        <v>38</v>
      </c>
      <c r="B9" s="17" t="s">
        <v>65</v>
      </c>
      <c r="C9" s="18" t="s">
        <v>66</v>
      </c>
      <c r="D9" s="18" t="s">
        <v>57</v>
      </c>
      <c r="E9" s="79" t="s">
        <v>56</v>
      </c>
      <c r="F9" s="18" t="s">
        <v>67</v>
      </c>
    </row>
    <row r="10" spans="1:8" ht="15.75" customHeight="1" x14ac:dyDescent="0.3">
      <c r="A10" s="11" t="s">
        <v>13</v>
      </c>
      <c r="B10" s="89">
        <f>B11</f>
        <v>0</v>
      </c>
      <c r="C10" s="89">
        <f t="shared" ref="C10:D10" si="0">C11</f>
        <v>51000</v>
      </c>
      <c r="D10" s="89">
        <f t="shared" si="0"/>
        <v>-7190</v>
      </c>
      <c r="E10" s="90">
        <f>D10/C10</f>
        <v>-0.14098039215686275</v>
      </c>
      <c r="F10" s="89">
        <f>F11</f>
        <v>43810</v>
      </c>
    </row>
    <row r="11" spans="1:8" ht="26.4" customHeight="1" x14ac:dyDescent="0.3">
      <c r="A11" s="106" t="s">
        <v>75</v>
      </c>
      <c r="B11" s="74">
        <f>B12</f>
        <v>0</v>
      </c>
      <c r="C11" s="74">
        <f t="shared" ref="C11:F11" si="1">C12</f>
        <v>51000</v>
      </c>
      <c r="D11" s="74">
        <f t="shared" si="1"/>
        <v>-7190</v>
      </c>
      <c r="E11" s="81">
        <f t="shared" ref="E11:E12" si="2">D11/C11</f>
        <v>-0.14098039215686275</v>
      </c>
      <c r="F11" s="74">
        <f t="shared" si="1"/>
        <v>43810</v>
      </c>
    </row>
    <row r="12" spans="1:8" x14ac:dyDescent="0.3">
      <c r="A12" s="107" t="s">
        <v>76</v>
      </c>
      <c r="B12" s="75">
        <v>0</v>
      </c>
      <c r="C12" s="76">
        <v>51000</v>
      </c>
      <c r="D12" s="76">
        <v>-7190</v>
      </c>
      <c r="E12" s="98">
        <f t="shared" si="2"/>
        <v>-0.14098039215686275</v>
      </c>
      <c r="F12" s="76">
        <f>D12+C12</f>
        <v>43810</v>
      </c>
    </row>
  </sheetData>
  <mergeCells count="4">
    <mergeCell ref="A3:F3"/>
    <mergeCell ref="A5:F5"/>
    <mergeCell ref="A7:F7"/>
    <mergeCell ref="A1:H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30" t="s">
        <v>17</v>
      </c>
      <c r="B3" s="130"/>
      <c r="C3" s="130"/>
      <c r="D3" s="130"/>
      <c r="E3" s="130"/>
      <c r="F3" s="130"/>
      <c r="G3" s="130"/>
      <c r="H3" s="13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30" t="s">
        <v>41</v>
      </c>
      <c r="B5" s="130"/>
      <c r="C5" s="130"/>
      <c r="D5" s="130"/>
      <c r="E5" s="130"/>
      <c r="F5" s="130"/>
      <c r="G5" s="130"/>
      <c r="H5" s="13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x14ac:dyDescent="0.3">
      <c r="A7" s="18" t="s">
        <v>5</v>
      </c>
      <c r="B7" s="17" t="s">
        <v>6</v>
      </c>
      <c r="C7" s="17" t="s">
        <v>27</v>
      </c>
      <c r="D7" s="17" t="s">
        <v>65</v>
      </c>
      <c r="E7" s="18" t="s">
        <v>66</v>
      </c>
      <c r="F7" s="18" t="s">
        <v>57</v>
      </c>
      <c r="G7" s="79" t="s">
        <v>56</v>
      </c>
      <c r="H7" s="18" t="s">
        <v>67</v>
      </c>
    </row>
    <row r="8" spans="1:8" x14ac:dyDescent="0.3">
      <c r="A8" s="31"/>
      <c r="B8" s="32"/>
      <c r="C8" s="30" t="s">
        <v>43</v>
      </c>
      <c r="D8" s="32"/>
      <c r="E8" s="31"/>
      <c r="F8" s="31"/>
      <c r="G8" s="31"/>
      <c r="H8" s="31"/>
    </row>
    <row r="9" spans="1:8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3">
      <c r="A11" s="11"/>
      <c r="B11" s="15"/>
      <c r="C11" s="34"/>
      <c r="D11" s="8"/>
      <c r="E11" s="9"/>
      <c r="F11" s="9"/>
      <c r="G11" s="9"/>
      <c r="H11" s="9"/>
    </row>
    <row r="12" spans="1:8" x14ac:dyDescent="0.3">
      <c r="A12" s="11"/>
      <c r="B12" s="15"/>
      <c r="C12" s="30" t="s">
        <v>46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2" t="s">
        <v>15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3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8"/>
  <sheetViews>
    <sheetView workbookViewId="0">
      <selection sqref="A1:H1"/>
    </sheetView>
  </sheetViews>
  <sheetFormatPr defaultRowHeight="14.4" x14ac:dyDescent="0.3"/>
  <cols>
    <col min="1" max="6" width="25.33203125" customWidth="1"/>
  </cols>
  <sheetData>
    <row r="1" spans="1:8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4"/>
      <c r="F2" s="4"/>
    </row>
    <row r="3" spans="1:8" ht="15.75" customHeight="1" x14ac:dyDescent="0.3">
      <c r="A3" s="130" t="s">
        <v>17</v>
      </c>
      <c r="B3" s="130"/>
      <c r="C3" s="130"/>
      <c r="D3" s="130"/>
      <c r="E3" s="130"/>
      <c r="F3" s="130"/>
    </row>
    <row r="4" spans="1:8" ht="17.399999999999999" x14ac:dyDescent="0.3">
      <c r="A4" s="4"/>
      <c r="B4" s="4"/>
      <c r="C4" s="4"/>
      <c r="D4" s="4"/>
      <c r="E4" s="5"/>
      <c r="F4" s="5"/>
    </row>
    <row r="5" spans="1:8" ht="18" customHeight="1" x14ac:dyDescent="0.3">
      <c r="A5" s="130" t="s">
        <v>42</v>
      </c>
      <c r="B5" s="130"/>
      <c r="C5" s="130"/>
      <c r="D5" s="130"/>
      <c r="E5" s="130"/>
      <c r="F5" s="130"/>
    </row>
    <row r="6" spans="1:8" ht="17.399999999999999" x14ac:dyDescent="0.3">
      <c r="A6" s="4"/>
      <c r="B6" s="4"/>
      <c r="C6" s="4"/>
      <c r="D6" s="4"/>
      <c r="E6" s="5"/>
      <c r="F6" s="5"/>
    </row>
    <row r="7" spans="1:8" x14ac:dyDescent="0.3">
      <c r="A7" s="17" t="s">
        <v>38</v>
      </c>
      <c r="B7" s="17" t="s">
        <v>65</v>
      </c>
      <c r="C7" s="18" t="s">
        <v>66</v>
      </c>
      <c r="D7" s="18" t="s">
        <v>57</v>
      </c>
      <c r="E7" s="79" t="s">
        <v>56</v>
      </c>
      <c r="F7" s="18" t="s">
        <v>67</v>
      </c>
    </row>
    <row r="8" spans="1:8" x14ac:dyDescent="0.3">
      <c r="A8" s="11" t="s">
        <v>43</v>
      </c>
      <c r="B8" s="8"/>
      <c r="C8" s="9"/>
      <c r="D8" s="9"/>
      <c r="E8" s="9"/>
      <c r="F8" s="9"/>
    </row>
    <row r="9" spans="1:8" ht="26.4" x14ac:dyDescent="0.3">
      <c r="A9" s="11" t="s">
        <v>44</v>
      </c>
      <c r="B9" s="8"/>
      <c r="C9" s="9"/>
      <c r="D9" s="9"/>
      <c r="E9" s="9"/>
      <c r="F9" s="9"/>
    </row>
    <row r="10" spans="1:8" ht="26.4" x14ac:dyDescent="0.3">
      <c r="A10" s="16" t="s">
        <v>45</v>
      </c>
      <c r="B10" s="8"/>
      <c r="C10" s="9"/>
      <c r="D10" s="9"/>
      <c r="E10" s="9"/>
      <c r="F10" s="9"/>
    </row>
    <row r="11" spans="1:8" x14ac:dyDescent="0.3">
      <c r="A11" s="16"/>
      <c r="B11" s="8"/>
      <c r="C11" s="9"/>
      <c r="D11" s="9"/>
      <c r="E11" s="9"/>
      <c r="F11" s="9"/>
    </row>
    <row r="12" spans="1:8" x14ac:dyDescent="0.3">
      <c r="A12" s="11" t="s">
        <v>46</v>
      </c>
      <c r="B12" s="8"/>
      <c r="C12" s="9"/>
      <c r="D12" s="9"/>
      <c r="E12" s="9"/>
      <c r="F12" s="9"/>
    </row>
    <row r="13" spans="1:8" x14ac:dyDescent="0.3">
      <c r="A13" s="22" t="s">
        <v>39</v>
      </c>
      <c r="B13" s="8"/>
      <c r="C13" s="9"/>
      <c r="D13" s="9"/>
      <c r="E13" s="9"/>
      <c r="F13" s="9"/>
    </row>
    <row r="14" spans="1:8" x14ac:dyDescent="0.3">
      <c r="A14" s="13" t="s">
        <v>77</v>
      </c>
      <c r="B14" s="8"/>
      <c r="C14" s="9"/>
      <c r="D14" s="9"/>
      <c r="E14" s="9"/>
      <c r="F14" s="10"/>
    </row>
    <row r="15" spans="1:8" x14ac:dyDescent="0.3">
      <c r="A15" s="22" t="s">
        <v>40</v>
      </c>
      <c r="B15" s="8"/>
      <c r="C15" s="9"/>
      <c r="D15" s="9"/>
      <c r="E15" s="9"/>
      <c r="F15" s="10"/>
    </row>
    <row r="16" spans="1:8" ht="26.4" x14ac:dyDescent="0.3">
      <c r="A16" s="16" t="s">
        <v>78</v>
      </c>
      <c r="B16" s="8"/>
      <c r="C16" s="9"/>
      <c r="D16" s="9"/>
      <c r="E16" s="9"/>
      <c r="F16" s="10"/>
    </row>
    <row r="17" spans="1:6" ht="26.4" x14ac:dyDescent="0.3">
      <c r="A17" s="22" t="s">
        <v>79</v>
      </c>
      <c r="B17" s="8"/>
      <c r="C17" s="9"/>
      <c r="D17" s="9"/>
      <c r="E17" s="9"/>
      <c r="F17" s="10"/>
    </row>
    <row r="18" spans="1:6" ht="39.6" x14ac:dyDescent="0.3">
      <c r="A18" s="16" t="s">
        <v>80</v>
      </c>
      <c r="B18" s="8"/>
      <c r="C18" s="9"/>
      <c r="D18" s="9"/>
      <c r="E18" s="9"/>
      <c r="F18" s="10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tabSelected="1" workbookViewId="0">
      <selection activeCell="I31" sqref="I3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7" width="25.33203125" customWidth="1"/>
    <col min="8" max="8" width="25.33203125" style="52" customWidth="1"/>
    <col min="9" max="9" width="25.33203125" customWidth="1"/>
  </cols>
  <sheetData>
    <row r="1" spans="1:9" ht="42" customHeight="1" x14ac:dyDescent="0.3">
      <c r="A1" s="130" t="s">
        <v>71</v>
      </c>
      <c r="B1" s="130"/>
      <c r="C1" s="130"/>
      <c r="D1" s="130"/>
      <c r="E1" s="130"/>
      <c r="F1" s="130"/>
      <c r="G1" s="130"/>
      <c r="H1" s="130"/>
      <c r="I1" s="130"/>
    </row>
    <row r="2" spans="1:9" ht="17.399999999999999" x14ac:dyDescent="0.3">
      <c r="A2" s="4"/>
      <c r="B2" s="4"/>
      <c r="C2" s="4"/>
      <c r="D2" s="4"/>
      <c r="E2" s="4"/>
      <c r="F2" s="4"/>
      <c r="G2" s="4"/>
      <c r="H2" s="78"/>
      <c r="I2" s="5"/>
    </row>
    <row r="3" spans="1:9" ht="18" customHeight="1" x14ac:dyDescent="0.3">
      <c r="A3" s="130" t="s">
        <v>16</v>
      </c>
      <c r="B3" s="131"/>
      <c r="C3" s="131"/>
      <c r="D3" s="131"/>
      <c r="E3" s="131"/>
      <c r="F3" s="131"/>
      <c r="G3" s="131"/>
      <c r="H3" s="131"/>
      <c r="I3" s="131"/>
    </row>
    <row r="4" spans="1:9" ht="17.399999999999999" x14ac:dyDescent="0.3">
      <c r="A4" s="4"/>
      <c r="B4" s="4"/>
      <c r="C4" s="4"/>
      <c r="D4" s="4"/>
      <c r="E4" s="4"/>
      <c r="F4" s="4"/>
      <c r="G4" s="4"/>
      <c r="H4" s="78"/>
      <c r="I4" s="5"/>
    </row>
    <row r="5" spans="1:9" x14ac:dyDescent="0.3">
      <c r="A5" s="155" t="s">
        <v>18</v>
      </c>
      <c r="B5" s="156"/>
      <c r="C5" s="157"/>
      <c r="D5" s="17" t="s">
        <v>19</v>
      </c>
      <c r="E5" s="17" t="s">
        <v>65</v>
      </c>
      <c r="F5" s="18" t="s">
        <v>66</v>
      </c>
      <c r="G5" s="18" t="s">
        <v>57</v>
      </c>
      <c r="H5" s="79" t="s">
        <v>56</v>
      </c>
      <c r="I5" s="18" t="s">
        <v>67</v>
      </c>
    </row>
    <row r="6" spans="1:9" ht="15" customHeight="1" x14ac:dyDescent="0.3">
      <c r="A6" s="149" t="s">
        <v>13</v>
      </c>
      <c r="B6" s="150"/>
      <c r="C6" s="151"/>
      <c r="D6" s="17"/>
      <c r="E6" s="91">
        <f>E7</f>
        <v>0</v>
      </c>
      <c r="F6" s="91">
        <f>F7</f>
        <v>51000</v>
      </c>
      <c r="G6" s="91">
        <f>G7</f>
        <v>-7190</v>
      </c>
      <c r="H6" s="99">
        <f>G6/F6</f>
        <v>-0.14098039215686275</v>
      </c>
      <c r="I6" s="91">
        <f>I7</f>
        <v>43810</v>
      </c>
    </row>
    <row r="7" spans="1:9" ht="15" customHeight="1" x14ac:dyDescent="0.3">
      <c r="A7" s="152" t="s">
        <v>82</v>
      </c>
      <c r="B7" s="153"/>
      <c r="C7" s="154"/>
      <c r="D7" s="108" t="s">
        <v>62</v>
      </c>
      <c r="E7" s="74">
        <f>E8</f>
        <v>0</v>
      </c>
      <c r="F7" s="74">
        <f>F8</f>
        <v>51000</v>
      </c>
      <c r="G7" s="74">
        <f t="shared" ref="G7:I7" si="0">G8</f>
        <v>-7190</v>
      </c>
      <c r="H7" s="115">
        <f>G7/F7</f>
        <v>-0.14098039215686275</v>
      </c>
      <c r="I7" s="74">
        <f t="shared" si="0"/>
        <v>43810</v>
      </c>
    </row>
    <row r="8" spans="1:9" ht="27" customHeight="1" x14ac:dyDescent="0.3">
      <c r="A8" s="152" t="s">
        <v>83</v>
      </c>
      <c r="B8" s="153"/>
      <c r="C8" s="154"/>
      <c r="D8" s="108" t="s">
        <v>84</v>
      </c>
      <c r="E8" s="74">
        <f>E9+E16+E21</f>
        <v>0</v>
      </c>
      <c r="F8" s="74">
        <f t="shared" ref="F8:I8" si="1">F9+F16+F21</f>
        <v>51000</v>
      </c>
      <c r="G8" s="74">
        <f t="shared" si="1"/>
        <v>-7190</v>
      </c>
      <c r="H8" s="115">
        <f>G8/F8</f>
        <v>-0.14098039215686275</v>
      </c>
      <c r="I8" s="74">
        <f t="shared" si="1"/>
        <v>43810</v>
      </c>
    </row>
    <row r="9" spans="1:9" ht="14.4" customHeight="1" x14ac:dyDescent="0.3">
      <c r="A9" s="158" t="s">
        <v>63</v>
      </c>
      <c r="B9" s="159"/>
      <c r="C9" s="160"/>
      <c r="D9" s="109" t="s">
        <v>64</v>
      </c>
      <c r="E9" s="75">
        <f>E10</f>
        <v>0</v>
      </c>
      <c r="F9" s="75">
        <f>F10+F14</f>
        <v>49400</v>
      </c>
      <c r="G9" s="101">
        <f>G10+G14</f>
        <v>-5790</v>
      </c>
      <c r="H9" s="116">
        <f>G9/F9</f>
        <v>-0.11720647773279352</v>
      </c>
      <c r="I9" s="75">
        <f>F9+G9</f>
        <v>43610</v>
      </c>
    </row>
    <row r="10" spans="1:9" x14ac:dyDescent="0.3">
      <c r="A10" s="164">
        <v>3</v>
      </c>
      <c r="B10" s="165"/>
      <c r="C10" s="166"/>
      <c r="D10" s="110" t="s">
        <v>9</v>
      </c>
      <c r="E10" s="75">
        <f>SUM(E11:E13)</f>
        <v>0</v>
      </c>
      <c r="F10" s="75">
        <f t="shared" ref="F10:G10" si="2">SUM(F11:F13)</f>
        <v>35302</v>
      </c>
      <c r="G10" s="75">
        <f t="shared" si="2"/>
        <v>2210</v>
      </c>
      <c r="H10" s="116">
        <f>G10/F10</f>
        <v>6.2602685400260608E-2</v>
      </c>
      <c r="I10" s="75">
        <f>F10+G10</f>
        <v>37512</v>
      </c>
    </row>
    <row r="11" spans="1:9" x14ac:dyDescent="0.3">
      <c r="A11" s="161">
        <v>31</v>
      </c>
      <c r="B11" s="162"/>
      <c r="C11" s="163"/>
      <c r="D11" s="110" t="s">
        <v>10</v>
      </c>
      <c r="E11" s="75">
        <v>0</v>
      </c>
      <c r="F11" s="103">
        <v>16387</v>
      </c>
      <c r="G11" s="76">
        <v>-2150</v>
      </c>
      <c r="H11" s="116">
        <f t="shared" ref="H11:H15" si="3">G11/F11</f>
        <v>-0.13120156221395007</v>
      </c>
      <c r="I11" s="75">
        <f>F11+G11</f>
        <v>14237</v>
      </c>
    </row>
    <row r="12" spans="1:9" ht="15" customHeight="1" x14ac:dyDescent="0.3">
      <c r="A12" s="161">
        <v>32</v>
      </c>
      <c r="B12" s="162"/>
      <c r="C12" s="163"/>
      <c r="D12" s="110" t="s">
        <v>20</v>
      </c>
      <c r="E12" s="75">
        <v>0</v>
      </c>
      <c r="F12" s="103">
        <v>18835</v>
      </c>
      <c r="G12" s="76">
        <v>4260</v>
      </c>
      <c r="H12" s="116">
        <f t="shared" si="3"/>
        <v>0.22617467480753917</v>
      </c>
      <c r="I12" s="75">
        <f t="shared" ref="I12:I15" si="4">F12+G12</f>
        <v>23095</v>
      </c>
    </row>
    <row r="13" spans="1:9" ht="14.25" customHeight="1" x14ac:dyDescent="0.3">
      <c r="A13" s="111">
        <v>34</v>
      </c>
      <c r="B13" s="112"/>
      <c r="C13" s="113"/>
      <c r="D13" s="110" t="s">
        <v>59</v>
      </c>
      <c r="E13" s="75">
        <v>0</v>
      </c>
      <c r="F13" s="103">
        <v>80</v>
      </c>
      <c r="G13" s="76">
        <v>100</v>
      </c>
      <c r="H13" s="116">
        <f t="shared" si="3"/>
        <v>1.25</v>
      </c>
      <c r="I13" s="75">
        <f t="shared" si="4"/>
        <v>180</v>
      </c>
    </row>
    <row r="14" spans="1:9" ht="26.4" x14ac:dyDescent="0.3">
      <c r="A14" s="164">
        <v>4</v>
      </c>
      <c r="B14" s="165"/>
      <c r="C14" s="166"/>
      <c r="D14" s="110" t="s">
        <v>11</v>
      </c>
      <c r="E14" s="102">
        <f>E15</f>
        <v>0</v>
      </c>
      <c r="F14" s="102">
        <f>F15</f>
        <v>14098</v>
      </c>
      <c r="G14" s="102">
        <f>G15</f>
        <v>-8000</v>
      </c>
      <c r="H14" s="116">
        <f t="shared" si="3"/>
        <v>-0.56745637679103422</v>
      </c>
      <c r="I14" s="75">
        <f t="shared" si="4"/>
        <v>6098</v>
      </c>
    </row>
    <row r="15" spans="1:9" ht="26.4" x14ac:dyDescent="0.3">
      <c r="A15" s="161">
        <v>42</v>
      </c>
      <c r="B15" s="162"/>
      <c r="C15" s="163"/>
      <c r="D15" s="110" t="s">
        <v>26</v>
      </c>
      <c r="E15" s="102">
        <v>0</v>
      </c>
      <c r="F15" s="103">
        <v>14098</v>
      </c>
      <c r="G15" s="102">
        <v>-8000</v>
      </c>
      <c r="H15" s="116">
        <f t="shared" si="3"/>
        <v>-0.56745637679103422</v>
      </c>
      <c r="I15" s="75">
        <f t="shared" si="4"/>
        <v>6098</v>
      </c>
    </row>
    <row r="16" spans="1:9" ht="26.4" customHeight="1" x14ac:dyDescent="0.3">
      <c r="A16" s="158" t="s">
        <v>70</v>
      </c>
      <c r="B16" s="159"/>
      <c r="C16" s="160"/>
      <c r="D16" s="108" t="s">
        <v>85</v>
      </c>
      <c r="E16" s="101">
        <f>E17</f>
        <v>0</v>
      </c>
      <c r="F16" s="101">
        <f>F17+F19</f>
        <v>1300</v>
      </c>
      <c r="G16" s="101">
        <f t="shared" ref="G16" si="5">G17+G19</f>
        <v>-1300</v>
      </c>
      <c r="H16" s="114">
        <f>G16/F16</f>
        <v>-1</v>
      </c>
      <c r="I16" s="101">
        <f>I17+I19</f>
        <v>0</v>
      </c>
    </row>
    <row r="17" spans="1:9" x14ac:dyDescent="0.3">
      <c r="A17" s="164">
        <v>3</v>
      </c>
      <c r="B17" s="165"/>
      <c r="C17" s="166"/>
      <c r="D17" s="110" t="s">
        <v>9</v>
      </c>
      <c r="E17" s="75">
        <f>E18</f>
        <v>0</v>
      </c>
      <c r="F17" s="75">
        <f>F18</f>
        <v>600</v>
      </c>
      <c r="G17" s="75">
        <f>G18</f>
        <v>-600</v>
      </c>
      <c r="H17" s="116">
        <f>G17/F17</f>
        <v>-1</v>
      </c>
      <c r="I17" s="75">
        <f>F17+G17</f>
        <v>0</v>
      </c>
    </row>
    <row r="18" spans="1:9" x14ac:dyDescent="0.3">
      <c r="A18" s="161">
        <v>32</v>
      </c>
      <c r="B18" s="162"/>
      <c r="C18" s="163"/>
      <c r="D18" s="110" t="s">
        <v>20</v>
      </c>
      <c r="E18" s="75">
        <v>0</v>
      </c>
      <c r="F18" s="75">
        <v>600</v>
      </c>
      <c r="G18" s="75">
        <v>-600</v>
      </c>
      <c r="H18" s="116">
        <f t="shared" ref="H18:H20" si="6">G18/F18</f>
        <v>-1</v>
      </c>
      <c r="I18" s="75">
        <f t="shared" ref="I18" si="7">F18+G18</f>
        <v>0</v>
      </c>
    </row>
    <row r="19" spans="1:9" ht="26.4" x14ac:dyDescent="0.3">
      <c r="A19" s="164">
        <v>4</v>
      </c>
      <c r="B19" s="165"/>
      <c r="C19" s="166"/>
      <c r="D19" s="110" t="s">
        <v>11</v>
      </c>
      <c r="E19" s="75">
        <f>E20</f>
        <v>0</v>
      </c>
      <c r="F19" s="75">
        <f t="shared" ref="F19:G19" si="8">F20</f>
        <v>700</v>
      </c>
      <c r="G19" s="75">
        <f t="shared" si="8"/>
        <v>-700</v>
      </c>
      <c r="H19" s="116">
        <f>G19/F19</f>
        <v>-1</v>
      </c>
      <c r="I19" s="75">
        <f>F19+G19</f>
        <v>0</v>
      </c>
    </row>
    <row r="20" spans="1:9" ht="26.4" x14ac:dyDescent="0.3">
      <c r="A20" s="161">
        <v>42</v>
      </c>
      <c r="B20" s="162"/>
      <c r="C20" s="163"/>
      <c r="D20" s="110" t="s">
        <v>26</v>
      </c>
      <c r="E20" s="75">
        <v>0</v>
      </c>
      <c r="F20" s="75">
        <v>700</v>
      </c>
      <c r="G20" s="75">
        <v>-700</v>
      </c>
      <c r="H20" s="116">
        <f t="shared" si="6"/>
        <v>-1</v>
      </c>
      <c r="I20" s="75">
        <f>F20+G20</f>
        <v>0</v>
      </c>
    </row>
    <row r="21" spans="1:9" ht="26.4" x14ac:dyDescent="0.3">
      <c r="A21" s="158" t="s">
        <v>86</v>
      </c>
      <c r="B21" s="159"/>
      <c r="C21" s="160"/>
      <c r="D21" s="108" t="s">
        <v>87</v>
      </c>
      <c r="E21" s="101">
        <f>E22</f>
        <v>0</v>
      </c>
      <c r="F21" s="101">
        <f t="shared" ref="F21:G21" si="9">F22</f>
        <v>300</v>
      </c>
      <c r="G21" s="101">
        <f t="shared" si="9"/>
        <v>-100</v>
      </c>
      <c r="H21" s="114">
        <f>G21/F21</f>
        <v>-0.33333333333333331</v>
      </c>
      <c r="I21" s="101">
        <f>F21+G21</f>
        <v>200</v>
      </c>
    </row>
    <row r="22" spans="1:9" ht="26.4" x14ac:dyDescent="0.3">
      <c r="A22" s="164">
        <v>4</v>
      </c>
      <c r="B22" s="165"/>
      <c r="C22" s="166"/>
      <c r="D22" s="110" t="s">
        <v>11</v>
      </c>
      <c r="E22" s="75">
        <f>E23</f>
        <v>0</v>
      </c>
      <c r="F22" s="75">
        <f t="shared" ref="F22" si="10">F23</f>
        <v>300</v>
      </c>
      <c r="G22" s="75">
        <f>G23</f>
        <v>-100</v>
      </c>
      <c r="H22" s="116">
        <f t="shared" ref="H22:H23" si="11">G22/F22</f>
        <v>-0.33333333333333331</v>
      </c>
      <c r="I22" s="102">
        <f t="shared" ref="I22:I23" si="12">F22+G22</f>
        <v>200</v>
      </c>
    </row>
    <row r="23" spans="1:9" ht="26.4" x14ac:dyDescent="0.3">
      <c r="A23" s="161">
        <v>42</v>
      </c>
      <c r="B23" s="162"/>
      <c r="C23" s="163"/>
      <c r="D23" s="110" t="s">
        <v>26</v>
      </c>
      <c r="E23" s="75">
        <v>0</v>
      </c>
      <c r="F23" s="75">
        <v>300</v>
      </c>
      <c r="G23" s="75">
        <v>-100</v>
      </c>
      <c r="H23" s="116">
        <f t="shared" si="11"/>
        <v>-0.33333333333333331</v>
      </c>
      <c r="I23" s="102">
        <f t="shared" si="12"/>
        <v>200</v>
      </c>
    </row>
    <row r="26" spans="1:9" x14ac:dyDescent="0.3">
      <c r="I26" t="s">
        <v>81</v>
      </c>
    </row>
    <row r="27" spans="1:9" x14ac:dyDescent="0.3">
      <c r="A27" t="s">
        <v>88</v>
      </c>
    </row>
    <row r="28" spans="1:9" x14ac:dyDescent="0.3">
      <c r="I28" t="s">
        <v>89</v>
      </c>
    </row>
  </sheetData>
  <mergeCells count="20">
    <mergeCell ref="A21:C21"/>
    <mergeCell ref="A18:C18"/>
    <mergeCell ref="A22:C22"/>
    <mergeCell ref="A23:C23"/>
    <mergeCell ref="A15:C15"/>
    <mergeCell ref="A20:C20"/>
    <mergeCell ref="A12:C12"/>
    <mergeCell ref="A16:C16"/>
    <mergeCell ref="A17:C17"/>
    <mergeCell ref="A19:C19"/>
    <mergeCell ref="A8:C8"/>
    <mergeCell ref="A9:C9"/>
    <mergeCell ref="A11:C11"/>
    <mergeCell ref="A10:C10"/>
    <mergeCell ref="A14:C14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Dražen Betlemović</cp:lastModifiedBy>
  <cp:lastPrinted>2025-05-27T13:00:56Z</cp:lastPrinted>
  <dcterms:created xsi:type="dcterms:W3CDTF">2022-08-12T12:51:27Z</dcterms:created>
  <dcterms:modified xsi:type="dcterms:W3CDTF">2025-12-06T12:03:54Z</dcterms:modified>
</cp:coreProperties>
</file>